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404" windowWidth="12612" windowHeight="10632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'план'!$A$1:$F$53</definedName>
  </definedNames>
  <calcPr fullCalcOnLoad="1"/>
</workbook>
</file>

<file path=xl/sharedStrings.xml><?xml version="1.0" encoding="utf-8"?>
<sst xmlns="http://schemas.openxmlformats.org/spreadsheetml/2006/main" count="239" uniqueCount="138">
  <si>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</si>
  <si>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</si>
  <si>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</si>
  <si>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</si>
  <si>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</si>
  <si>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</si>
  <si>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</si>
  <si>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</si>
  <si>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</si>
  <si>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</si>
  <si>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</si>
  <si>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</si>
  <si>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</si>
  <si>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</si>
  <si>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</si>
  <si>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</si>
  <si>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</si>
  <si>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</si>
  <si>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</si>
  <si>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</si>
  <si>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</si>
  <si>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</si>
  <si>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</si>
  <si>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</si>
  <si>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</si>
  <si>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</si>
  <si>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</si>
  <si>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</si>
  <si>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</si>
  <si>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</si>
  <si>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</si>
  <si>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</si>
  <si>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</si>
  <si>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</si>
  <si>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</si>
  <si>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</si>
  <si>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</si>
  <si>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</si>
  <si>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</si>
  <si>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</si>
  <si>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</si>
  <si>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</si>
  <si>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</si>
  <si>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</si>
  <si>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</si>
  <si>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</si>
  <si>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</si>
  <si>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</si>
  <si>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</si>
  <si>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</si>
  <si>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</si>
  <si>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</si>
  <si>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</si>
  <si>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</si>
  <si>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</si>
  <si>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</si>
  <si>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</si>
  <si>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</si>
  <si>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</si>
  <si>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</si>
  <si>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</si>
  <si>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</si>
  <si>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</si>
  <si>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</si>
  <si>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</si>
  <si>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</si>
  <si>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</si>
  <si>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</si>
  <si>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</si>
  <si>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</si>
  <si>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</si>
  <si>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</si>
  <si>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</si>
  <si>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</si>
  <si>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</si>
  <si>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34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</si>
  <si>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</si>
  <si>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</si>
  <si>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</si>
  <si>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</si>
  <si>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</si>
  <si>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</si>
  <si>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</si>
  <si>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</si>
  <si>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</si>
  <si>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</si>
  <si>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кровли от снега толщ. слоя до 50 см </t>
  </si>
  <si>
    <t>Очистка козырьков балконов от снега и скалывание сосулек  с автовышки</t>
  </si>
  <si>
    <t>Очистка подъездного козырька и кровли   1-го этажа от снега толщ.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</si>
  <si>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</si>
  <si>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</si>
  <si>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</si>
  <si>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</si>
  <si>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</si>
  <si>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металлических урн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</si>
  <si>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</si>
  <si>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</si>
  <si>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2 раза в год</t>
  </si>
  <si>
    <t>по необходимости</t>
  </si>
  <si>
    <t>1 раз в год</t>
  </si>
  <si>
    <t>шт</t>
  </si>
  <si>
    <t>2 раза в неделю</t>
  </si>
  <si>
    <t>дом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</si>
  <si>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</si>
  <si>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</si>
  <si>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</si>
  <si>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</si>
  <si>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</si>
  <si>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</si>
  <si>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</si>
  <si>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</si>
  <si>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1.3 Работы по содержанию и ремонту конструктивных элементов (несущих конструкций и ненесущих конструкций) МКД</t>
  </si>
  <si>
    <t>1.4 Обеспечение устранения аварий на внутридомовых инженерных системах в многоквартирном доме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</si>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</sst>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sz val="11"/>
      <color theme="3" tint="0.3999800086021423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 indent="3"/>
    </xf>
    <xf numFmtId="172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171" fontId="43" fillId="33" borderId="10" xfId="58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wrapText="1" indent="3"/>
    </xf>
    <xf numFmtId="0" fontId="42" fillId="0" borderId="11" xfId="0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3"/>
    </xf>
    <xf numFmtId="173" fontId="42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17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3" sqref="G23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3.5">
      <c r="A3" s="53" t="s">
        <v>61</v>
      </c>
      <c r="B3" s="53"/>
      <c r="C3" s="53"/>
      <c r="D3" s="53"/>
      <c r="E3" s="53"/>
    </row>
    <row r="4" spans="1:5" ht="13.5">
      <c r="A4" s="54" t="s">
        <v>0</v>
      </c>
      <c r="B4" s="54"/>
      <c r="C4" s="54"/>
      <c r="D4" s="54"/>
      <c r="E4" s="54"/>
    </row>
    <row r="5" spans="1:5" ht="13.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3.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3.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3.5">
      <c r="A8" s="8" t="s">
        <v>10</v>
      </c>
      <c r="B8" s="7" t="s">
        <v>11</v>
      </c>
      <c r="C8" s="9" t="s">
        <v>12</v>
      </c>
      <c r="D8" s="63">
        <f>1529.2*12*4.07</f>
        <v>74686.12800000001</v>
      </c>
      <c r="E8" s="64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1529.2*12*1.55</f>
        <v>28443.120000000003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1529.2*12*0.12</f>
        <v>2202.0480000000002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1529.2*12*1.1</f>
        <v>20185.440000000002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1529.2*12*0.73</f>
        <v>13395.792000000001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1529.2*12*0.57</f>
        <v>10459.728</v>
      </c>
    </row>
    <row r="15" spans="1:5" ht="13.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3.5">
      <c r="A17" s="8" t="s">
        <v>15</v>
      </c>
      <c r="B17" s="7" t="s">
        <v>11</v>
      </c>
      <c r="C17" s="9" t="s">
        <v>12</v>
      </c>
      <c r="D17" s="59">
        <f>SUM(E19:E24)</f>
        <v>70649.04000000001</v>
      </c>
      <c r="E17" s="60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1529.2*12*0.9</f>
        <v>16515.36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1529.2*12*1.79</f>
        <v>32847.216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1529.2*12*0.44</f>
        <v>8074.176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1529.2*12*0.09</f>
        <v>1651.536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1529.2*12*0.57</f>
        <v>10459.728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1529.2*12*0.06</f>
        <v>1101.0240000000001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88265.42400000001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1529.2*12*0.62</f>
        <v>11377.248000000001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1529.2*12*4.19</f>
        <v>76888.176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233600.59200000006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85" zoomScaleNormal="80" zoomScaleSheetLayoutView="85" zoomScalePageLayoutView="0" workbookViewId="0" topLeftCell="A28">
      <selection activeCell="F43" sqref="F43"/>
    </sheetView>
  </sheetViews>
  <sheetFormatPr defaultColWidth="9.00390625" defaultRowHeight="12.75" outlineLevelRow="2"/>
  <cols>
    <col min="1" max="1" width="62.625" style="25" customWidth="1"/>
    <col min="2" max="2" width="12.125" style="25" customWidth="1"/>
    <col min="3" max="3" width="17.50390625" style="25" customWidth="1"/>
    <col min="4" max="4" width="11.375" style="25" customWidth="1"/>
    <col min="5" max="5" width="13.875" style="25" customWidth="1"/>
    <col min="6" max="6" width="14.625" style="25" customWidth="1"/>
    <col min="7" max="16384" width="8.875" style="25" customWidth="1"/>
  </cols>
  <sheetData>
    <row r="1" spans="1:6" ht="13.5">
      <c r="A1" s="65" t="s">
        <v>103</v>
      </c>
      <c r="B1" s="65"/>
      <c r="C1" s="65"/>
      <c r="D1" s="65"/>
      <c r="E1" s="65"/>
      <c r="F1" s="65"/>
    </row>
    <row r="2" spans="1:6" ht="13.5">
      <c r="A2" s="65" t="s">
        <v>62</v>
      </c>
      <c r="B2" s="65"/>
      <c r="C2" s="65"/>
      <c r="D2" s="65"/>
      <c r="E2" s="65"/>
      <c r="F2" s="65"/>
    </row>
    <row r="3" spans="1:6" ht="13.5">
      <c r="A3" s="65" t="s">
        <v>63</v>
      </c>
      <c r="B3" s="65"/>
      <c r="C3" s="65"/>
      <c r="D3" s="65"/>
      <c r="E3" s="65"/>
      <c r="F3" s="65"/>
    </row>
    <row r="4" ht="13.5">
      <c r="A4" s="26"/>
    </row>
    <row r="5" spans="1:4" ht="13.5">
      <c r="A5" s="26" t="s">
        <v>75</v>
      </c>
      <c r="D5" s="25" t="s">
        <v>64</v>
      </c>
    </row>
    <row r="6" ht="13.5">
      <c r="A6" s="26"/>
    </row>
    <row r="7" spans="1:6" ht="121.5" customHeight="1">
      <c r="A7" s="27" t="s">
        <v>65</v>
      </c>
      <c r="B7" s="27" t="s">
        <v>66</v>
      </c>
      <c r="C7" s="27" t="s">
        <v>67</v>
      </c>
      <c r="D7" s="27" t="s">
        <v>68</v>
      </c>
      <c r="E7" s="27" t="s">
        <v>69</v>
      </c>
      <c r="F7" s="27" t="s">
        <v>70</v>
      </c>
    </row>
    <row r="8" spans="1:6" s="34" customFormat="1" ht="32.25" customHeight="1">
      <c r="A8" s="28" t="s">
        <v>104</v>
      </c>
      <c r="B8" s="29">
        <v>1529.2</v>
      </c>
      <c r="C8" s="30">
        <v>12</v>
      </c>
      <c r="D8" s="31" t="s">
        <v>71</v>
      </c>
      <c r="E8" s="32">
        <f>E9+E10+E21+E34</f>
        <v>9.504797323219114</v>
      </c>
      <c r="F8" s="33">
        <f>F9+F10+F21+F34</f>
        <v>174416.8328</v>
      </c>
    </row>
    <row r="9" spans="1:6" s="36" customFormat="1" ht="19.5" customHeight="1" outlineLevel="1">
      <c r="A9" s="24" t="s">
        <v>105</v>
      </c>
      <c r="B9" s="19">
        <f>B8</f>
        <v>1529.2</v>
      </c>
      <c r="C9" s="20">
        <v>12</v>
      </c>
      <c r="D9" s="21" t="s">
        <v>7</v>
      </c>
      <c r="E9" s="35">
        <v>1.45</v>
      </c>
      <c r="F9" s="23">
        <f>B9*C9*E9</f>
        <v>26608.08</v>
      </c>
    </row>
    <row r="10" spans="1:6" s="36" customFormat="1" ht="46.5" customHeight="1" outlineLevel="1">
      <c r="A10" s="24" t="s">
        <v>106</v>
      </c>
      <c r="B10" s="19">
        <f>B8</f>
        <v>1529.2</v>
      </c>
      <c r="C10" s="20" t="s">
        <v>7</v>
      </c>
      <c r="D10" s="21" t="s">
        <v>7</v>
      </c>
      <c r="E10" s="35">
        <f>F10/B10/12</f>
        <v>4.130885855349202</v>
      </c>
      <c r="F10" s="23">
        <f>SUM(F11:F20)</f>
        <v>75803.4078</v>
      </c>
    </row>
    <row r="11" spans="1:6" s="36" customFormat="1" ht="19.5" customHeight="1" outlineLevel="2">
      <c r="A11" s="37" t="s">
        <v>107</v>
      </c>
      <c r="B11" s="19">
        <v>531.6</v>
      </c>
      <c r="C11" s="20">
        <v>72</v>
      </c>
      <c r="D11" s="21" t="s">
        <v>71</v>
      </c>
      <c r="E11" s="22">
        <v>0.37</v>
      </c>
      <c r="F11" s="23">
        <f>B11*C11*E11</f>
        <v>14161.824000000002</v>
      </c>
    </row>
    <row r="12" spans="1:6" s="36" customFormat="1" ht="18" customHeight="1" outlineLevel="2">
      <c r="A12" s="37" t="s">
        <v>76</v>
      </c>
      <c r="B12" s="19">
        <v>1314</v>
      </c>
      <c r="C12" s="20">
        <v>72</v>
      </c>
      <c r="D12" s="21" t="s">
        <v>71</v>
      </c>
      <c r="E12" s="22">
        <v>0.15</v>
      </c>
      <c r="F12" s="23">
        <f aca="true" t="shared" si="0" ref="F12:F20">B12*C12*E12</f>
        <v>14191.199999999999</v>
      </c>
    </row>
    <row r="13" spans="1:6" s="36" customFormat="1" ht="18" customHeight="1" outlineLevel="2">
      <c r="A13" s="37" t="s">
        <v>77</v>
      </c>
      <c r="B13" s="19">
        <v>1314</v>
      </c>
      <c r="C13" s="20">
        <v>3</v>
      </c>
      <c r="D13" s="21" t="s">
        <v>71</v>
      </c>
      <c r="E13" s="22">
        <v>3.46</v>
      </c>
      <c r="F13" s="23">
        <f t="shared" si="0"/>
        <v>13639.32</v>
      </c>
    </row>
    <row r="14" spans="1:6" s="36" customFormat="1" ht="16.5" customHeight="1" outlineLevel="2">
      <c r="A14" s="37" t="s">
        <v>78</v>
      </c>
      <c r="B14" s="19">
        <v>3.5</v>
      </c>
      <c r="C14" s="20">
        <v>139</v>
      </c>
      <c r="D14" s="21" t="s">
        <v>71</v>
      </c>
      <c r="E14" s="22">
        <v>6.69</v>
      </c>
      <c r="F14" s="23">
        <f t="shared" si="0"/>
        <v>3254.6850000000004</v>
      </c>
    </row>
    <row r="15" spans="1:6" s="36" customFormat="1" ht="20.25" customHeight="1" outlineLevel="2">
      <c r="A15" s="37" t="s">
        <v>79</v>
      </c>
      <c r="B15" s="19">
        <v>7.2</v>
      </c>
      <c r="C15" s="20">
        <v>139</v>
      </c>
      <c r="D15" s="21" t="s">
        <v>71</v>
      </c>
      <c r="E15" s="22">
        <v>0.64</v>
      </c>
      <c r="F15" s="23">
        <f t="shared" si="0"/>
        <v>640.5120000000001</v>
      </c>
    </row>
    <row r="16" spans="1:6" s="36" customFormat="1" ht="17.25" customHeight="1" outlineLevel="2">
      <c r="A16" s="37" t="s">
        <v>80</v>
      </c>
      <c r="B16" s="19">
        <f>B11*0.8</f>
        <v>425.28000000000003</v>
      </c>
      <c r="C16" s="20">
        <v>72</v>
      </c>
      <c r="D16" s="21" t="s">
        <v>71</v>
      </c>
      <c r="E16" s="22">
        <v>0.53</v>
      </c>
      <c r="F16" s="23">
        <f t="shared" si="0"/>
        <v>16228.684800000003</v>
      </c>
    </row>
    <row r="17" spans="1:6" s="36" customFormat="1" ht="18" customHeight="1" outlineLevel="2">
      <c r="A17" s="37" t="s">
        <v>81</v>
      </c>
      <c r="B17" s="19">
        <v>3.5</v>
      </c>
      <c r="C17" s="20">
        <v>109</v>
      </c>
      <c r="D17" s="21" t="s">
        <v>71</v>
      </c>
      <c r="E17" s="22">
        <v>8.1</v>
      </c>
      <c r="F17" s="23">
        <f t="shared" si="0"/>
        <v>3090.15</v>
      </c>
    </row>
    <row r="18" spans="1:6" s="36" customFormat="1" ht="15.75" customHeight="1" outlineLevel="2">
      <c r="A18" s="37" t="s">
        <v>82</v>
      </c>
      <c r="B18" s="19">
        <f>B11*0.1</f>
        <v>53.160000000000004</v>
      </c>
      <c r="C18" s="20">
        <v>3</v>
      </c>
      <c r="D18" s="21" t="s">
        <v>71</v>
      </c>
      <c r="E18" s="22">
        <v>14.6</v>
      </c>
      <c r="F18" s="23">
        <f t="shared" si="0"/>
        <v>2328.4080000000004</v>
      </c>
    </row>
    <row r="19" spans="1:6" s="36" customFormat="1" ht="29.25" customHeight="1" outlineLevel="2">
      <c r="A19" s="37" t="s">
        <v>83</v>
      </c>
      <c r="B19" s="19">
        <v>7.2</v>
      </c>
      <c r="C19" s="20">
        <v>109</v>
      </c>
      <c r="D19" s="21" t="s">
        <v>71</v>
      </c>
      <c r="E19" s="22">
        <v>3.83</v>
      </c>
      <c r="F19" s="23">
        <f t="shared" si="0"/>
        <v>3005.784</v>
      </c>
    </row>
    <row r="20" spans="1:6" s="36" customFormat="1" ht="15.75" customHeight="1" outlineLevel="2">
      <c r="A20" s="37" t="s">
        <v>84</v>
      </c>
      <c r="B20" s="19">
        <f>B11*0.15</f>
        <v>79.74</v>
      </c>
      <c r="C20" s="20">
        <v>22</v>
      </c>
      <c r="D20" s="21" t="s">
        <v>71</v>
      </c>
      <c r="E20" s="22">
        <v>3</v>
      </c>
      <c r="F20" s="23">
        <f t="shared" si="0"/>
        <v>5262.84</v>
      </c>
    </row>
    <row r="21" spans="1:6" s="36" customFormat="1" ht="30" customHeight="1" outlineLevel="1">
      <c r="A21" s="24" t="s">
        <v>111</v>
      </c>
      <c r="B21" s="19">
        <f>B8</f>
        <v>1529.2</v>
      </c>
      <c r="C21" s="20">
        <v>12</v>
      </c>
      <c r="D21" s="21" t="s">
        <v>7</v>
      </c>
      <c r="E21" s="35">
        <f>F21/B21/C21</f>
        <v>3.86391146786991</v>
      </c>
      <c r="F21" s="23">
        <f>SUM(F22:F33)</f>
        <v>70904.321</v>
      </c>
    </row>
    <row r="22" spans="1:6" s="36" customFormat="1" ht="16.5" customHeight="1" outlineLevel="1">
      <c r="A22" s="18" t="s">
        <v>85</v>
      </c>
      <c r="B22" s="38">
        <v>328.1</v>
      </c>
      <c r="C22" s="19" t="s">
        <v>97</v>
      </c>
      <c r="D22" s="39" t="s">
        <v>71</v>
      </c>
      <c r="E22" s="21">
        <v>3.83</v>
      </c>
      <c r="F22" s="22">
        <v>2513.246</v>
      </c>
    </row>
    <row r="23" spans="1:6" s="36" customFormat="1" ht="16.5" customHeight="1" outlineLevel="1">
      <c r="A23" s="40" t="s">
        <v>86</v>
      </c>
      <c r="B23" s="38">
        <v>535.6</v>
      </c>
      <c r="C23" s="19" t="s">
        <v>98</v>
      </c>
      <c r="D23" s="39" t="s">
        <v>71</v>
      </c>
      <c r="E23" s="21">
        <v>41.83</v>
      </c>
      <c r="F23" s="22">
        <v>22404.148</v>
      </c>
    </row>
    <row r="24" spans="1:6" s="36" customFormat="1" ht="32.25" customHeight="1" outlineLevel="1">
      <c r="A24" s="40" t="s">
        <v>87</v>
      </c>
      <c r="B24" s="38">
        <v>5.8</v>
      </c>
      <c r="C24" s="19" t="s">
        <v>98</v>
      </c>
      <c r="D24" s="39" t="s">
        <v>71</v>
      </c>
      <c r="E24" s="21">
        <v>264.54</v>
      </c>
      <c r="F24" s="22">
        <v>1534.33</v>
      </c>
    </row>
    <row r="25" spans="1:6" s="36" customFormat="1" ht="33" customHeight="1" outlineLevel="1">
      <c r="A25" s="40" t="s">
        <v>88</v>
      </c>
      <c r="B25" s="41">
        <v>21</v>
      </c>
      <c r="C25" s="19" t="s">
        <v>98</v>
      </c>
      <c r="D25" s="39" t="s">
        <v>71</v>
      </c>
      <c r="E25" s="21">
        <v>41.83</v>
      </c>
      <c r="F25" s="22">
        <v>878.43</v>
      </c>
    </row>
    <row r="26" spans="1:6" s="36" customFormat="1" ht="19.5" customHeight="1" outlineLevel="1">
      <c r="A26" s="40" t="s">
        <v>89</v>
      </c>
      <c r="B26" s="38">
        <v>2</v>
      </c>
      <c r="C26" s="19" t="s">
        <v>99</v>
      </c>
      <c r="D26" s="39" t="s">
        <v>100</v>
      </c>
      <c r="E26" s="21">
        <v>297.92</v>
      </c>
      <c r="F26" s="22">
        <v>595.84</v>
      </c>
    </row>
    <row r="27" spans="1:6" s="36" customFormat="1" ht="24" customHeight="1" outlineLevel="1">
      <c r="A27" s="18" t="s">
        <v>90</v>
      </c>
      <c r="B27" s="38">
        <v>2</v>
      </c>
      <c r="C27" s="19" t="s">
        <v>99</v>
      </c>
      <c r="D27" s="39" t="s">
        <v>100</v>
      </c>
      <c r="E27" s="21">
        <v>84.67</v>
      </c>
      <c r="F27" s="22">
        <v>169.34</v>
      </c>
    </row>
    <row r="28" spans="1:6" s="36" customFormat="1" ht="30" customHeight="1" outlineLevel="1">
      <c r="A28" s="40" t="s">
        <v>91</v>
      </c>
      <c r="B28" s="38">
        <v>193.2</v>
      </c>
      <c r="C28" s="19" t="s">
        <v>101</v>
      </c>
      <c r="D28" s="39" t="s">
        <v>71</v>
      </c>
      <c r="E28" s="21">
        <v>1.59</v>
      </c>
      <c r="F28" s="22">
        <v>31947.552</v>
      </c>
    </row>
    <row r="29" spans="1:6" s="36" customFormat="1" ht="21" customHeight="1" outlineLevel="1">
      <c r="A29" s="40" t="s">
        <v>92</v>
      </c>
      <c r="B29" s="38">
        <v>521.3</v>
      </c>
      <c r="C29" s="19" t="s">
        <v>97</v>
      </c>
      <c r="D29" s="39" t="s">
        <v>71</v>
      </c>
      <c r="E29" s="21">
        <v>1.59</v>
      </c>
      <c r="F29" s="22">
        <v>1657.734</v>
      </c>
    </row>
    <row r="30" spans="1:6" s="36" customFormat="1" ht="15.75" customHeight="1" outlineLevel="1">
      <c r="A30" s="40" t="s">
        <v>93</v>
      </c>
      <c r="B30" s="38">
        <v>9.7</v>
      </c>
      <c r="C30" s="19" t="s">
        <v>99</v>
      </c>
      <c r="D30" s="39" t="s">
        <v>71</v>
      </c>
      <c r="E30" s="21">
        <v>81.42</v>
      </c>
      <c r="F30" s="22">
        <v>789.774</v>
      </c>
    </row>
    <row r="31" spans="1:6" s="36" customFormat="1" ht="18" customHeight="1" outlineLevel="1">
      <c r="A31" s="40" t="s">
        <v>94</v>
      </c>
      <c r="B31" s="38">
        <v>0.9</v>
      </c>
      <c r="C31" s="19" t="s">
        <v>99</v>
      </c>
      <c r="D31" s="39" t="s">
        <v>71</v>
      </c>
      <c r="E31" s="21">
        <v>245.03</v>
      </c>
      <c r="F31" s="22">
        <v>220.52700000000002</v>
      </c>
    </row>
    <row r="32" spans="1:6" s="36" customFormat="1" ht="30.75" customHeight="1" outlineLevel="1">
      <c r="A32" s="40" t="s">
        <v>95</v>
      </c>
      <c r="B32" s="41">
        <v>4</v>
      </c>
      <c r="C32" s="19" t="s">
        <v>99</v>
      </c>
      <c r="D32" s="39" t="s">
        <v>100</v>
      </c>
      <c r="E32" s="21">
        <v>58.1</v>
      </c>
      <c r="F32" s="22">
        <v>232.4</v>
      </c>
    </row>
    <row r="33" spans="1:6" s="36" customFormat="1" ht="32.25" customHeight="1" outlineLevel="1">
      <c r="A33" s="40" t="s">
        <v>96</v>
      </c>
      <c r="B33" s="38">
        <v>1</v>
      </c>
      <c r="C33" s="19" t="s">
        <v>99</v>
      </c>
      <c r="D33" s="39" t="s">
        <v>102</v>
      </c>
      <c r="E33" s="21">
        <v>7961</v>
      </c>
      <c r="F33" s="22">
        <v>7961</v>
      </c>
    </row>
    <row r="34" spans="1:6" s="36" customFormat="1" ht="31.5" customHeight="1" outlineLevel="1">
      <c r="A34" s="24" t="s">
        <v>112</v>
      </c>
      <c r="B34" s="19">
        <f>B8</f>
        <v>1529.2</v>
      </c>
      <c r="C34" s="20">
        <v>12</v>
      </c>
      <c r="D34" s="21" t="s">
        <v>24</v>
      </c>
      <c r="E34" s="35">
        <v>0.06</v>
      </c>
      <c r="F34" s="23">
        <f>B34*C34*E34</f>
        <v>1101.0240000000001</v>
      </c>
    </row>
    <row r="35" spans="1:6" s="34" customFormat="1" ht="48" customHeight="1">
      <c r="A35" s="28" t="s">
        <v>108</v>
      </c>
      <c r="B35" s="29">
        <f>B8</f>
        <v>1529.2</v>
      </c>
      <c r="C35" s="30">
        <v>12</v>
      </c>
      <c r="D35" s="31" t="s">
        <v>7</v>
      </c>
      <c r="E35" s="32">
        <f>SUM(E36,E43)</f>
        <v>5.2360226480076735</v>
      </c>
      <c r="F35" s="33">
        <f>SUM(F36,F43)</f>
        <v>96083.11000000002</v>
      </c>
    </row>
    <row r="36" spans="1:6" s="42" customFormat="1" ht="30.75" customHeight="1">
      <c r="A36" s="24" t="s">
        <v>109</v>
      </c>
      <c r="B36" s="19">
        <f>B35</f>
        <v>1529.2</v>
      </c>
      <c r="C36" s="20">
        <v>12</v>
      </c>
      <c r="D36" s="21" t="s">
        <v>7</v>
      </c>
      <c r="E36" s="22">
        <f>F36/B36/C36</f>
        <v>0.6200001089894498</v>
      </c>
      <c r="F36" s="23">
        <f>SUM(F37:F42)</f>
        <v>11377.25</v>
      </c>
    </row>
    <row r="37" spans="1:6" ht="27">
      <c r="A37" s="18" t="s">
        <v>113</v>
      </c>
      <c r="B37" s="19">
        <v>7</v>
      </c>
      <c r="C37" s="20" t="s">
        <v>114</v>
      </c>
      <c r="D37" s="21" t="s">
        <v>100</v>
      </c>
      <c r="E37" s="22">
        <v>33.62</v>
      </c>
      <c r="F37" s="23">
        <v>2824.08</v>
      </c>
    </row>
    <row r="38" spans="1:6" ht="13.5">
      <c r="A38" s="18" t="s">
        <v>115</v>
      </c>
      <c r="B38" s="19">
        <v>1</v>
      </c>
      <c r="C38" s="20" t="s">
        <v>114</v>
      </c>
      <c r="D38" s="21" t="s">
        <v>100</v>
      </c>
      <c r="E38" s="22">
        <v>187.18</v>
      </c>
      <c r="F38" s="23">
        <v>2246.16</v>
      </c>
    </row>
    <row r="39" spans="1:6" ht="27">
      <c r="A39" s="18" t="s">
        <v>116</v>
      </c>
      <c r="B39" s="19">
        <v>5</v>
      </c>
      <c r="C39" s="20" t="s">
        <v>99</v>
      </c>
      <c r="D39" s="21" t="s">
        <v>100</v>
      </c>
      <c r="E39" s="22">
        <v>452</v>
      </c>
      <c r="F39" s="23">
        <v>2260</v>
      </c>
    </row>
    <row r="40" spans="1:6" ht="13.5">
      <c r="A40" s="18" t="s">
        <v>117</v>
      </c>
      <c r="B40" s="19">
        <v>1</v>
      </c>
      <c r="C40" s="20" t="s">
        <v>99</v>
      </c>
      <c r="D40" s="21" t="s">
        <v>100</v>
      </c>
      <c r="E40" s="22">
        <v>2084.78</v>
      </c>
      <c r="F40" s="23">
        <v>2084.78</v>
      </c>
    </row>
    <row r="41" spans="1:6" ht="27">
      <c r="A41" s="18" t="s">
        <v>118</v>
      </c>
      <c r="B41" s="19">
        <v>1</v>
      </c>
      <c r="C41" s="20" t="s">
        <v>119</v>
      </c>
      <c r="D41" s="21" t="s">
        <v>102</v>
      </c>
      <c r="E41" s="22">
        <v>0</v>
      </c>
      <c r="F41" s="23">
        <v>0</v>
      </c>
    </row>
    <row r="42" spans="1:6" ht="27">
      <c r="A42" s="18" t="s">
        <v>120</v>
      </c>
      <c r="B42" s="19">
        <v>1</v>
      </c>
      <c r="C42" s="20" t="s">
        <v>121</v>
      </c>
      <c r="D42" s="21" t="s">
        <v>102</v>
      </c>
      <c r="E42" s="22">
        <v>1962.23</v>
      </c>
      <c r="F42" s="23">
        <v>1962.23</v>
      </c>
    </row>
    <row r="43" spans="1:6" s="42" customFormat="1" ht="45.75" customHeight="1">
      <c r="A43" s="24" t="s">
        <v>110</v>
      </c>
      <c r="B43" s="19">
        <f>B36</f>
        <v>1529.2</v>
      </c>
      <c r="C43" s="20">
        <v>12</v>
      </c>
      <c r="D43" s="21" t="s">
        <v>7</v>
      </c>
      <c r="E43" s="22">
        <f>F43/B43/C43</f>
        <v>4.616022539018224</v>
      </c>
      <c r="F43" s="23">
        <f>SUM(F44:F52)</f>
        <v>84705.86000000002</v>
      </c>
    </row>
    <row r="44" spans="1:6" s="42" customFormat="1" ht="35.25" customHeight="1">
      <c r="A44" s="18" t="s">
        <v>122</v>
      </c>
      <c r="B44" s="19">
        <v>80</v>
      </c>
      <c r="C44" s="20" t="s">
        <v>99</v>
      </c>
      <c r="D44" s="21" t="s">
        <v>123</v>
      </c>
      <c r="E44" s="22">
        <v>23.3</v>
      </c>
      <c r="F44" s="23">
        <v>1864</v>
      </c>
    </row>
    <row r="45" spans="1:6" s="42" customFormat="1" ht="24.75" customHeight="1">
      <c r="A45" s="18" t="s">
        <v>124</v>
      </c>
      <c r="B45" s="19">
        <v>80</v>
      </c>
      <c r="C45" s="20" t="s">
        <v>99</v>
      </c>
      <c r="D45" s="21" t="s">
        <v>125</v>
      </c>
      <c r="E45" s="22">
        <v>86.72</v>
      </c>
      <c r="F45" s="23">
        <v>6937.6</v>
      </c>
    </row>
    <row r="46" spans="1:6" s="42" customFormat="1" ht="24.75" customHeight="1">
      <c r="A46" s="18" t="s">
        <v>126</v>
      </c>
      <c r="B46" s="19">
        <v>31170</v>
      </c>
      <c r="C46" s="20" t="s">
        <v>99</v>
      </c>
      <c r="D46" s="21" t="s">
        <v>127</v>
      </c>
      <c r="E46" s="22">
        <v>0.31</v>
      </c>
      <c r="F46" s="23">
        <v>9662.7</v>
      </c>
    </row>
    <row r="47" spans="1:6" s="42" customFormat="1" ht="24.75" customHeight="1">
      <c r="A47" s="18" t="s">
        <v>128</v>
      </c>
      <c r="B47" s="19">
        <v>1</v>
      </c>
      <c r="C47" s="20" t="s">
        <v>99</v>
      </c>
      <c r="D47" s="21" t="s">
        <v>129</v>
      </c>
      <c r="E47" s="22">
        <v>664.9</v>
      </c>
      <c r="F47" s="23">
        <v>664.9</v>
      </c>
    </row>
    <row r="48" spans="1:6" s="42" customFormat="1" ht="33.75" customHeight="1">
      <c r="A48" s="18" t="s">
        <v>130</v>
      </c>
      <c r="B48" s="19">
        <v>15.8</v>
      </c>
      <c r="C48" s="20" t="s">
        <v>101</v>
      </c>
      <c r="D48" s="21" t="s">
        <v>71</v>
      </c>
      <c r="E48" s="22">
        <v>1.27</v>
      </c>
      <c r="F48" s="23">
        <v>2086.864</v>
      </c>
    </row>
    <row r="49" spans="1:6" s="42" customFormat="1" ht="38.25" customHeight="1">
      <c r="A49" s="18" t="s">
        <v>131</v>
      </c>
      <c r="B49" s="19">
        <v>328.1</v>
      </c>
      <c r="C49" s="20" t="s">
        <v>132</v>
      </c>
      <c r="D49" s="21" t="s">
        <v>71</v>
      </c>
      <c r="E49" s="22">
        <v>1.27</v>
      </c>
      <c r="F49" s="23">
        <v>1250.0610000000001</v>
      </c>
    </row>
    <row r="50" spans="1:6" s="42" customFormat="1" ht="35.25" customHeight="1">
      <c r="A50" s="18" t="s">
        <v>133</v>
      </c>
      <c r="B50" s="19">
        <v>22</v>
      </c>
      <c r="C50" s="20" t="s">
        <v>99</v>
      </c>
      <c r="D50" s="21" t="s">
        <v>125</v>
      </c>
      <c r="E50" s="22">
        <v>129.18</v>
      </c>
      <c r="F50" s="23">
        <v>2841.96</v>
      </c>
    </row>
    <row r="51" spans="1:6" s="42" customFormat="1" ht="30.75" customHeight="1">
      <c r="A51" s="18" t="s">
        <v>134</v>
      </c>
      <c r="B51" s="19">
        <v>32</v>
      </c>
      <c r="C51" s="20" t="s">
        <v>99</v>
      </c>
      <c r="D51" s="21" t="s">
        <v>135</v>
      </c>
      <c r="E51" s="22">
        <v>186.22</v>
      </c>
      <c r="F51" s="23">
        <v>5959.04</v>
      </c>
    </row>
    <row r="52" spans="1:6" s="42" customFormat="1" ht="37.5" customHeight="1">
      <c r="A52" s="18" t="s">
        <v>136</v>
      </c>
      <c r="B52" s="19">
        <v>1</v>
      </c>
      <c r="C52" s="20" t="s">
        <v>137</v>
      </c>
      <c r="D52" s="21" t="s">
        <v>102</v>
      </c>
      <c r="E52" s="22">
        <v>53438.735</v>
      </c>
      <c r="F52" s="23">
        <v>53438.735</v>
      </c>
    </row>
    <row r="53" spans="1:6" s="34" customFormat="1" ht="18" customHeight="1">
      <c r="A53" s="43" t="s">
        <v>72</v>
      </c>
      <c r="B53" s="44"/>
      <c r="C53" s="44"/>
      <c r="D53" s="45"/>
      <c r="E53" s="32">
        <f>E8+E35</f>
        <v>14.740819971226788</v>
      </c>
      <c r="F53" s="46">
        <f>F8+F35</f>
        <v>270499.9428</v>
      </c>
    </row>
    <row r="54" spans="1:6" ht="13.5">
      <c r="A54" s="47"/>
      <c r="B54" s="48"/>
      <c r="C54" s="48"/>
      <c r="D54" s="48"/>
      <c r="E54" s="48"/>
      <c r="F54" s="48"/>
    </row>
    <row r="56" spans="1:5" ht="13.5">
      <c r="A56" s="49" t="s">
        <v>73</v>
      </c>
      <c r="B56" s="50"/>
      <c r="C56" s="25" t="s">
        <v>74</v>
      </c>
      <c r="E56" s="51"/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пк</cp:lastModifiedBy>
  <cp:lastPrinted>2020-03-26T15:25:10Z</cp:lastPrinted>
  <dcterms:created xsi:type="dcterms:W3CDTF">2018-04-02T07:45:01Z</dcterms:created>
  <dcterms:modified xsi:type="dcterms:W3CDTF">2020-03-29T14:49:24Z</dcterms:modified>
  <cp:category/>
  <cp:version/>
  <cp:contentType/>
  <cp:contentStatus/>
</cp:coreProperties>
</file>